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 activeTab="1"/>
  </bookViews>
  <sheets>
    <sheet name="空調設備" sheetId="2" r:id="rId1"/>
    <sheet name="給湯設備" sheetId="1" r:id="rId2"/>
  </sheets>
  <definedNames>
    <definedName name="_xlnm.Print_Area" localSheetId="1">給湯設備!$A$1:$J$54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<sst xmlns="http://schemas.openxmlformats.org/spreadsheetml/2006/main" xmlns:r="http://schemas.openxmlformats.org/officeDocument/2006/relationships" count="97" uniqueCount="97">
  <si>
    <t>※-30％以上の削減</t>
    <rPh sb="5" eb="7">
      <t>イジョウ</t>
    </rPh>
    <rPh sb="8" eb="10">
      <t>サクゲン</t>
    </rPh>
    <phoneticPr fontId="6"/>
  </si>
  <si>
    <t>給湯のみ</t>
    <rPh sb="0" eb="2">
      <t>キュウトウ</t>
    </rPh>
    <phoneticPr fontId="6"/>
  </si>
  <si>
    <t>排出量削減割合</t>
    <rPh sb="0" eb="3">
      <t>ハイシュツリョウ</t>
    </rPh>
    <rPh sb="3" eb="7">
      <t>サクゲンワリアイ</t>
    </rPh>
    <phoneticPr fontId="6"/>
  </si>
  <si>
    <t>２．新使用機器</t>
    <rPh sb="2" eb="3">
      <t>シン</t>
    </rPh>
    <rPh sb="3" eb="7">
      <t>シヨウキキ</t>
    </rPh>
    <phoneticPr fontId="6"/>
  </si>
  <si>
    <t>（２）LPガス給湯器の場合</t>
    <rPh sb="7" eb="9">
      <t>キュウトウ</t>
    </rPh>
    <rPh sb="9" eb="10">
      <t>ウツワ</t>
    </rPh>
    <rPh sb="11" eb="13">
      <t>バアイ</t>
    </rPh>
    <phoneticPr fontId="6"/>
  </si>
  <si>
    <t>北広島町ゼロカーボンタウン促進加速化事業　高効率給湯設備省エネ効果計算用シート</t>
    <rPh sb="0" eb="4">
      <t>キタヒロ</t>
    </rPh>
    <rPh sb="13" eb="15">
      <t>ソクシン</t>
    </rPh>
    <rPh sb="15" eb="18">
      <t>カソクカ</t>
    </rPh>
    <rPh sb="18" eb="20">
      <t>ジギョウ</t>
    </rPh>
    <rPh sb="21" eb="24">
      <t>コウコウリツ</t>
    </rPh>
    <rPh sb="24" eb="26">
      <t>キュウトウ</t>
    </rPh>
    <rPh sb="26" eb="28">
      <t>セツビ</t>
    </rPh>
    <rPh sb="28" eb="29">
      <t>ショウ</t>
    </rPh>
    <rPh sb="31" eb="33">
      <t>コウカ</t>
    </rPh>
    <rPh sb="33" eb="36">
      <t>ケイサンヨウ</t>
    </rPh>
    <phoneticPr fontId="6"/>
  </si>
  <si>
    <t>（１）電気温水器の場合</t>
    <rPh sb="3" eb="8">
      <t>デンキオ</t>
    </rPh>
    <rPh sb="9" eb="11">
      <t>バアイ</t>
    </rPh>
    <phoneticPr fontId="6"/>
  </si>
  <si>
    <t>※８　暖房能力(kcal/h)のカタログ値（最大値）を入力する</t>
    <rPh sb="3" eb="7">
      <t>ダンボ</t>
    </rPh>
    <rPh sb="20" eb="21">
      <t>アタイ</t>
    </rPh>
    <rPh sb="22" eb="25">
      <t>サイダイチ</t>
    </rPh>
    <rPh sb="27" eb="29">
      <t>ニュウリョク</t>
    </rPh>
    <phoneticPr fontId="6"/>
  </si>
  <si>
    <t>消費電力量計算表</t>
    <rPh sb="0" eb="4">
      <t>ショウヒデンリョク</t>
    </rPh>
    <rPh sb="4" eb="5">
      <t>リョウ</t>
    </rPh>
    <rPh sb="5" eb="8">
      <t>ケイサンヒョウ</t>
    </rPh>
    <phoneticPr fontId="6"/>
  </si>
  <si>
    <t>(㎥/年)</t>
    <rPh sb="3" eb="4">
      <t>ネン</t>
    </rPh>
    <phoneticPr fontId="6"/>
  </si>
  <si>
    <t>※網掛けのセルに入力してください</t>
    <rPh sb="1" eb="3">
      <t>アミカ</t>
    </rPh>
    <rPh sb="8" eb="10">
      <t>ニュウリョク</t>
    </rPh>
    <phoneticPr fontId="6"/>
  </si>
  <si>
    <t>１．旧使用機器（使用をやめる機器）</t>
    <rPh sb="2" eb="3">
      <t>キュウ</t>
    </rPh>
    <rPh sb="3" eb="5">
      <t>シヨウ</t>
    </rPh>
    <rPh sb="5" eb="7">
      <t>キキ</t>
    </rPh>
    <rPh sb="8" eb="10">
      <t>シヨウ</t>
    </rPh>
    <rPh sb="14" eb="16">
      <t>キキ</t>
    </rPh>
    <phoneticPr fontId="6"/>
  </si>
  <si>
    <t>（３）石油給湯器（灯油ボイラー等）の場合</t>
    <rPh sb="3" eb="5">
      <t>セキユ</t>
    </rPh>
    <rPh sb="5" eb="7">
      <t>キュウトウ</t>
    </rPh>
    <rPh sb="7" eb="8">
      <t>キ</t>
    </rPh>
    <rPh sb="9" eb="11">
      <t>トウユ</t>
    </rPh>
    <rPh sb="15" eb="16">
      <t>トウ</t>
    </rPh>
    <rPh sb="18" eb="20">
      <t>バアイ</t>
    </rPh>
    <phoneticPr fontId="6"/>
  </si>
  <si>
    <r>
      <t>使用時間</t>
    </r>
    <r>
      <rPr>
        <vertAlign val="superscript"/>
        <sz val="12"/>
        <color theme="1"/>
        <rFont val="游ゴシック"/>
      </rPr>
      <t>※２</t>
    </r>
    <rPh sb="0" eb="4">
      <t>シヨウジカン</t>
    </rPh>
    <phoneticPr fontId="6"/>
  </si>
  <si>
    <t>削減量</t>
    <rPh sb="0" eb="3">
      <t>サクゲンリョウ</t>
    </rPh>
    <phoneticPr fontId="6"/>
  </si>
  <si>
    <t>※２　使用時間は、実績値又は、タイマー式で稼働時間を設定する場合はその時間）を入力する</t>
    <rPh sb="3" eb="7">
      <t>シヨウジ</t>
    </rPh>
    <rPh sb="9" eb="12">
      <t>ジッセキチ</t>
    </rPh>
    <rPh sb="12" eb="13">
      <t>マタ</t>
    </rPh>
    <rPh sb="19" eb="20">
      <t>シキ</t>
    </rPh>
    <rPh sb="21" eb="25">
      <t>カドウ</t>
    </rPh>
    <rPh sb="26" eb="28">
      <t>セッテイ</t>
    </rPh>
    <rPh sb="30" eb="32">
      <t>バアイ</t>
    </rPh>
    <rPh sb="35" eb="37">
      <t>ジカン</t>
    </rPh>
    <rPh sb="39" eb="41">
      <t>ニュウリョク</t>
    </rPh>
    <phoneticPr fontId="6"/>
  </si>
  <si>
    <t>３．二酸化炭素（CO2）削減割合</t>
    <rPh sb="2" eb="7">
      <t>ニサンカタ</t>
    </rPh>
    <rPh sb="12" eb="14">
      <t>サクゲン</t>
    </rPh>
    <rPh sb="14" eb="16">
      <t>ワリアイ</t>
    </rPh>
    <phoneticPr fontId="6"/>
  </si>
  <si>
    <t>㎏CO2</t>
  </si>
  <si>
    <r>
      <t>使用時間</t>
    </r>
    <r>
      <rPr>
        <vertAlign val="superscript"/>
        <sz val="12"/>
        <color theme="1"/>
        <rFont val="游ゴシック"/>
      </rPr>
      <t>※５</t>
    </r>
    <rPh sb="0" eb="4">
      <t>シヨウジカン</t>
    </rPh>
    <phoneticPr fontId="6"/>
  </si>
  <si>
    <t>機器名称</t>
    <rPh sb="0" eb="2">
      <t>キキ</t>
    </rPh>
    <rPh sb="2" eb="4">
      <t>メイショウ</t>
    </rPh>
    <phoneticPr fontId="6"/>
  </si>
  <si>
    <r>
      <t>二酸化炭素
排出量</t>
    </r>
    <r>
      <rPr>
        <vertAlign val="superscript"/>
        <sz val="12"/>
        <color theme="1"/>
        <rFont val="游ゴシック"/>
      </rPr>
      <t>※６</t>
    </r>
    <rPh sb="0" eb="5">
      <t>ニサンカタ</t>
    </rPh>
    <rPh sb="6" eb="9">
      <t>ハイシ</t>
    </rPh>
    <phoneticPr fontId="6"/>
  </si>
  <si>
    <t>機器型式</t>
    <rPh sb="0" eb="2">
      <t>キキ</t>
    </rPh>
    <rPh sb="2" eb="4">
      <t>カタシキ</t>
    </rPh>
    <phoneticPr fontId="6"/>
  </si>
  <si>
    <r>
      <t>消費電力</t>
    </r>
    <r>
      <rPr>
        <vertAlign val="superscript"/>
        <sz val="12"/>
        <color theme="1"/>
        <rFont val="游ゴシック"/>
      </rPr>
      <t>※１</t>
    </r>
    <rPh sb="0" eb="4">
      <t>ショウヒデンリョク</t>
    </rPh>
    <phoneticPr fontId="6"/>
  </si>
  <si>
    <t>　　　ガス消費量(㎥)＝暖房器具のガス熱量(kcal)/ガス1㎥あたりの熱量(24000kcal)</t>
    <rPh sb="12" eb="17">
      <t>ダンボ</t>
    </rPh>
    <rPh sb="19" eb="21">
      <t>ネツリョウ</t>
    </rPh>
    <phoneticPr fontId="6"/>
  </si>
  <si>
    <t>　冬季(12~3月)消費電力</t>
    <rPh sb="1" eb="3">
      <t>トウキ</t>
    </rPh>
    <rPh sb="8" eb="9">
      <t>ガツ</t>
    </rPh>
    <rPh sb="10" eb="12">
      <t>ショウヒ</t>
    </rPh>
    <rPh sb="12" eb="14">
      <t>デンリョク</t>
    </rPh>
    <phoneticPr fontId="6"/>
  </si>
  <si>
    <t>　その他季消費電力</t>
    <rPh sb="3" eb="4">
      <t>タ</t>
    </rPh>
    <rPh sb="4" eb="5">
      <t>キ</t>
    </rPh>
    <rPh sb="5" eb="7">
      <t>ショウヒ</t>
    </rPh>
    <rPh sb="7" eb="9">
      <t>デンリョク</t>
    </rPh>
    <phoneticPr fontId="6"/>
  </si>
  <si>
    <t>※１　機器カタログから定格消費電力（通年で同じ場合は同じ数字）を入力する</t>
    <rPh sb="3" eb="5">
      <t>キキ</t>
    </rPh>
    <rPh sb="11" eb="13">
      <t>テイカク</t>
    </rPh>
    <rPh sb="13" eb="17">
      <t>ショウヒデンリョク</t>
    </rPh>
    <rPh sb="18" eb="20">
      <t>ツウネン</t>
    </rPh>
    <rPh sb="21" eb="22">
      <t>オナ</t>
    </rPh>
    <rPh sb="23" eb="25">
      <t>バアイ</t>
    </rPh>
    <rPh sb="26" eb="27">
      <t>オナ</t>
    </rPh>
    <rPh sb="28" eb="30">
      <t>スウジ</t>
    </rPh>
    <rPh sb="32" eb="34">
      <t>ニュウリョク</t>
    </rPh>
    <phoneticPr fontId="6"/>
  </si>
  <si>
    <t>※２　使用時間は、実績値（タイマー式で稼働時間を設定している場合はその時間）を入力する</t>
    <rPh sb="3" eb="7">
      <t>シヨウジ</t>
    </rPh>
    <rPh sb="9" eb="12">
      <t>ジッセキチ</t>
    </rPh>
    <rPh sb="17" eb="18">
      <t>シキ</t>
    </rPh>
    <rPh sb="19" eb="23">
      <t>カドウ</t>
    </rPh>
    <rPh sb="24" eb="26">
      <t>セッテイ</t>
    </rPh>
    <rPh sb="30" eb="32">
      <t>バアイ</t>
    </rPh>
    <rPh sb="35" eb="37">
      <t>ジカン</t>
    </rPh>
    <rPh sb="39" eb="41">
      <t>ニュウリョク</t>
    </rPh>
    <phoneticPr fontId="6"/>
  </si>
  <si>
    <r>
      <t>消費割合</t>
    </r>
    <r>
      <rPr>
        <vertAlign val="superscript"/>
        <sz val="12"/>
        <color theme="1"/>
        <rFont val="游ゴシック"/>
      </rPr>
      <t>※５</t>
    </r>
    <rPh sb="0" eb="2">
      <t>ショウヒ</t>
    </rPh>
    <rPh sb="2" eb="4">
      <t>ワリアイ</t>
    </rPh>
    <phoneticPr fontId="6"/>
  </si>
  <si>
    <t>※３　中国電力株式会社が公表する2021年度実績（調整後排出係数 0.542kgCO2/kWh）を引用</t>
    <rPh sb="3" eb="7">
      <t>チュウゴ</t>
    </rPh>
    <rPh sb="7" eb="11">
      <t>カブシキガイシャ</t>
    </rPh>
    <rPh sb="12" eb="14">
      <t>コウヒョウ</t>
    </rPh>
    <rPh sb="20" eb="22">
      <t>ネンド</t>
    </rPh>
    <rPh sb="22" eb="24">
      <t>ジッセキ</t>
    </rPh>
    <rPh sb="25" eb="28">
      <t>チョウセイゴ</t>
    </rPh>
    <rPh sb="28" eb="32">
      <t>ハイシュ</t>
    </rPh>
    <rPh sb="49" eb="51">
      <t>インヨウ</t>
    </rPh>
    <phoneticPr fontId="6"/>
  </si>
  <si>
    <t>ガス消費量計算表</t>
    <rPh sb="2" eb="4">
      <t>ショウヒ</t>
    </rPh>
    <rPh sb="4" eb="5">
      <t>リョウ</t>
    </rPh>
    <rPh sb="5" eb="8">
      <t>ケイサンヒョウ</t>
    </rPh>
    <phoneticPr fontId="6"/>
  </si>
  <si>
    <t>給湯と調理</t>
    <rPh sb="0" eb="2">
      <t>キュウトウ</t>
    </rPh>
    <rPh sb="3" eb="5">
      <t>チョウリ</t>
    </rPh>
    <phoneticPr fontId="6"/>
  </si>
  <si>
    <t>消費電力計算表</t>
    <rPh sb="0" eb="7">
      <t>ショウヒデンリョクケイサンヒョウ</t>
    </rPh>
    <phoneticPr fontId="6"/>
  </si>
  <si>
    <t>（L/月）</t>
    <rPh sb="3" eb="4">
      <t>ツキ</t>
    </rPh>
    <phoneticPr fontId="6"/>
  </si>
  <si>
    <r>
      <t>灯油消費量</t>
    </r>
    <r>
      <rPr>
        <vertAlign val="superscript"/>
        <sz val="12"/>
        <color theme="1"/>
        <rFont val="游ゴシック"/>
      </rPr>
      <t>※７</t>
    </r>
    <rPh sb="0" eb="2">
      <t>トウユ</t>
    </rPh>
    <rPh sb="2" eb="4">
      <t>ショウヒ</t>
    </rPh>
    <rPh sb="4" eb="5">
      <t>リョウ</t>
    </rPh>
    <phoneticPr fontId="6"/>
  </si>
  <si>
    <t>消費量計算</t>
    <rPh sb="0" eb="3">
      <t>ショウヒリョウ</t>
    </rPh>
    <rPh sb="3" eb="5">
      <t>ケイサン</t>
    </rPh>
    <phoneticPr fontId="6"/>
  </si>
  <si>
    <t>※１　機器カタログから消費電力（通年で同じ場合は同じ数字）を入力する</t>
    <rPh sb="3" eb="5">
      <t>キキ</t>
    </rPh>
    <rPh sb="11" eb="15">
      <t>ショウヒデンリョク</t>
    </rPh>
    <rPh sb="16" eb="18">
      <t>ツウネン</t>
    </rPh>
    <rPh sb="19" eb="20">
      <t>オナ</t>
    </rPh>
    <rPh sb="21" eb="23">
      <t>バアイ</t>
    </rPh>
    <rPh sb="24" eb="25">
      <t>オナ</t>
    </rPh>
    <rPh sb="26" eb="28">
      <t>スウジ</t>
    </rPh>
    <rPh sb="30" eb="32">
      <t>ニュウリョク</t>
    </rPh>
    <phoneticPr fontId="6"/>
  </si>
  <si>
    <t>年間CO2排出量</t>
    <rPh sb="0" eb="2">
      <t>ネンカン</t>
    </rPh>
    <rPh sb="5" eb="7">
      <t>ハイシュツ</t>
    </rPh>
    <rPh sb="7" eb="8">
      <t>リョウ</t>
    </rPh>
    <phoneticPr fontId="6"/>
  </si>
  <si>
    <t>給湯と調理と暖房</t>
    <rPh sb="0" eb="2">
      <t>キュウトウ</t>
    </rPh>
    <rPh sb="3" eb="5">
      <t>チョウリ</t>
    </rPh>
    <rPh sb="6" eb="8">
      <t>ダンボウ</t>
    </rPh>
    <phoneticPr fontId="6"/>
  </si>
  <si>
    <t>※４　請求伝票をもとに、標準的な１カ月のガス消費量を入力</t>
    <rPh sb="3" eb="7">
      <t>セイキュ</t>
    </rPh>
    <rPh sb="12" eb="15">
      <t>ヒョウジュンテキ</t>
    </rPh>
    <rPh sb="18" eb="19">
      <t>ゲツ</t>
    </rPh>
    <rPh sb="22" eb="24">
      <t>ショウヒ</t>
    </rPh>
    <rPh sb="24" eb="25">
      <t>リョウ</t>
    </rPh>
    <rPh sb="26" eb="28">
      <t>ニュウリョク</t>
    </rPh>
    <phoneticPr fontId="6"/>
  </si>
  <si>
    <t>　　　合計値から「給湯」による消費割合を算出</t>
    <rPh sb="15" eb="17">
      <t>ショウヒ</t>
    </rPh>
    <rPh sb="17" eb="19">
      <t>ワリアイ</t>
    </rPh>
    <phoneticPr fontId="6"/>
  </si>
  <si>
    <t>※５　世帯当たりの用途別エネルギー消費割合（資源ネルギー庁）のうち「給湯」と「ちゅう房」の</t>
    <rPh sb="19" eb="21">
      <t>ワリアイ</t>
    </rPh>
    <rPh sb="22" eb="24">
      <t>シゲン</t>
    </rPh>
    <rPh sb="34" eb="36">
      <t>キュウトウ</t>
    </rPh>
    <rPh sb="42" eb="43">
      <t>ボウ</t>
    </rPh>
    <phoneticPr fontId="6"/>
  </si>
  <si>
    <t>※６　LPGのCO2排出係数（重量:3kgCO2/kg、体積:6.55kgCO2/㎥）を引用</t>
    <rPh sb="10" eb="14">
      <t>ハイシュ</t>
    </rPh>
    <rPh sb="15" eb="17">
      <t>ジュウリョウ</t>
    </rPh>
    <rPh sb="28" eb="30">
      <t>タイセキ</t>
    </rPh>
    <rPh sb="44" eb="46">
      <t>インヨウ</t>
    </rPh>
    <phoneticPr fontId="6"/>
  </si>
  <si>
    <t>灯油消費量計算表</t>
    <rPh sb="0" eb="2">
      <t>トウユ</t>
    </rPh>
    <rPh sb="2" eb="4">
      <t>ショウヒ</t>
    </rPh>
    <rPh sb="4" eb="5">
      <t>リョウ</t>
    </rPh>
    <rPh sb="5" eb="8">
      <t>ケイサンヒョウ</t>
    </rPh>
    <phoneticPr fontId="6"/>
  </si>
  <si>
    <t>※８　灯油のCO2排出係数（2.49kgCO2/L）を引用</t>
    <rPh sb="3" eb="5">
      <t>トウユ</t>
    </rPh>
    <phoneticPr fontId="6"/>
  </si>
  <si>
    <t>導入前排出量合計</t>
    <rPh sb="0" eb="3">
      <t>ドウニュウマエ</t>
    </rPh>
    <rPh sb="3" eb="8">
      <t>ハイシュツリョウゴウケイ</t>
    </rPh>
    <phoneticPr fontId="6"/>
  </si>
  <si>
    <t>※７　請求伝票をもとに、標準的な１カ月の灯油消費量（暖房等の使用分を除く＝夏季）を入力</t>
    <rPh sb="3" eb="8">
      <t>セイキュウ</t>
    </rPh>
    <rPh sb="12" eb="15">
      <t>ヒョウジュンテキ</t>
    </rPh>
    <rPh sb="18" eb="19">
      <t>ゲツ</t>
    </rPh>
    <rPh sb="20" eb="22">
      <t>トウユ</t>
    </rPh>
    <rPh sb="22" eb="24">
      <t>ショウヒ</t>
    </rPh>
    <rPh sb="24" eb="25">
      <t>リョウ</t>
    </rPh>
    <rPh sb="26" eb="28">
      <t>ダンボウ</t>
    </rPh>
    <rPh sb="28" eb="29">
      <t>トウ</t>
    </rPh>
    <rPh sb="30" eb="34">
      <t>シヨウブ</t>
    </rPh>
    <rPh sb="34" eb="35">
      <t>ノゾ</t>
    </rPh>
    <rPh sb="37" eb="39">
      <t>カキ</t>
    </rPh>
    <rPh sb="41" eb="43">
      <t>ニュウリョク</t>
    </rPh>
    <phoneticPr fontId="6"/>
  </si>
  <si>
    <t>導入後排出量合計</t>
    <rPh sb="0" eb="8">
      <t>ドウニュウゴハイシュツリョウゴウケイ</t>
    </rPh>
    <phoneticPr fontId="6"/>
  </si>
  <si>
    <r>
      <t>ガス消費量</t>
    </r>
    <r>
      <rPr>
        <vertAlign val="superscript"/>
        <sz val="12"/>
        <color theme="1"/>
        <rFont val="游ゴシック"/>
      </rPr>
      <t>※４</t>
    </r>
    <rPh sb="2" eb="4">
      <t>ショウヒ</t>
    </rPh>
    <rPh sb="4" eb="5">
      <t>リョウ</t>
    </rPh>
    <phoneticPr fontId="6"/>
  </si>
  <si>
    <t>（月あたり）</t>
    <rPh sb="1" eb="2">
      <t>ツキ</t>
    </rPh>
    <phoneticPr fontId="6"/>
  </si>
  <si>
    <t>(kW)</t>
  </si>
  <si>
    <t>(時間/日)</t>
    <rPh sb="1" eb="3">
      <t>ジカン</t>
    </rPh>
    <rPh sb="4" eb="5">
      <t>ニチ</t>
    </rPh>
    <phoneticPr fontId="6"/>
  </si>
  <si>
    <t>時間/日</t>
    <rPh sb="0" eb="2">
      <t>ジカン</t>
    </rPh>
    <rPh sb="3" eb="4">
      <t>ニチ</t>
    </rPh>
    <phoneticPr fontId="6"/>
  </si>
  <si>
    <t>単位</t>
    <rPh sb="0" eb="2">
      <t>タンイ</t>
    </rPh>
    <phoneticPr fontId="6"/>
  </si>
  <si>
    <t>kg</t>
  </si>
  <si>
    <t>使用日数</t>
    <rPh sb="0" eb="2">
      <t>シヨウ</t>
    </rPh>
    <rPh sb="2" eb="4">
      <t>ニッスウ</t>
    </rPh>
    <phoneticPr fontId="6"/>
  </si>
  <si>
    <t>(日数)</t>
    <rPh sb="1" eb="3">
      <t>ニッスウ</t>
    </rPh>
    <phoneticPr fontId="6"/>
  </si>
  <si>
    <t>（３）LPガス暖房器の場合</t>
    <rPh sb="7" eb="9">
      <t>ダンボウ</t>
    </rPh>
    <rPh sb="9" eb="10">
      <t>キ</t>
    </rPh>
    <rPh sb="11" eb="13">
      <t>バアイ</t>
    </rPh>
    <phoneticPr fontId="6"/>
  </si>
  <si>
    <t>用途</t>
    <rPh sb="0" eb="2">
      <t>ヨウト</t>
    </rPh>
    <phoneticPr fontId="6"/>
  </si>
  <si>
    <t>年間消費量</t>
    <rPh sb="0" eb="2">
      <t>ネンカン</t>
    </rPh>
    <rPh sb="2" eb="5">
      <t>ショウヒリョウ</t>
    </rPh>
    <phoneticPr fontId="6"/>
  </si>
  <si>
    <t>(L/年)</t>
    <rPh sb="3" eb="4">
      <t>ネン</t>
    </rPh>
    <phoneticPr fontId="6"/>
  </si>
  <si>
    <t>消費電力量</t>
    <rPh sb="0" eb="5">
      <t>ショウヒデンリョクリョウ</t>
    </rPh>
    <phoneticPr fontId="6"/>
  </si>
  <si>
    <t>機器型式</t>
    <rPh sb="0" eb="4">
      <t>キキカタシキ</t>
    </rPh>
    <phoneticPr fontId="6"/>
  </si>
  <si>
    <t>(kWh)</t>
  </si>
  <si>
    <t>年間消費量</t>
    <rPh sb="0" eb="2">
      <t>ネンカン</t>
    </rPh>
    <rPh sb="2" eb="4">
      <t>ショウヒ</t>
    </rPh>
    <phoneticPr fontId="6"/>
  </si>
  <si>
    <r>
      <t>二酸化炭素
排出量</t>
    </r>
    <r>
      <rPr>
        <vertAlign val="superscript"/>
        <sz val="12"/>
        <color theme="1"/>
        <rFont val="游ゴシック"/>
      </rPr>
      <t>※３</t>
    </r>
    <rPh sb="0" eb="5">
      <t>ニサンカタ</t>
    </rPh>
    <rPh sb="6" eb="9">
      <t>ハイシ</t>
    </rPh>
    <phoneticPr fontId="6"/>
  </si>
  <si>
    <t>㎥</t>
  </si>
  <si>
    <t>北広島町ゼロカーボンタウン促進加速化事業　高効率空調設備省エネ効果計算用シート</t>
    <rPh sb="0" eb="4">
      <t>キタヒロ</t>
    </rPh>
    <rPh sb="13" eb="15">
      <t>ソクシン</t>
    </rPh>
    <rPh sb="15" eb="18">
      <t>カソクカ</t>
    </rPh>
    <rPh sb="18" eb="20">
      <t>ジギョウ</t>
    </rPh>
    <rPh sb="21" eb="24">
      <t>コウコウリツ</t>
    </rPh>
    <rPh sb="24" eb="26">
      <t>クウチョウ</t>
    </rPh>
    <rPh sb="26" eb="28">
      <t>セツビ</t>
    </rPh>
    <rPh sb="28" eb="29">
      <t>ショウ</t>
    </rPh>
    <rPh sb="31" eb="33">
      <t>コウカ</t>
    </rPh>
    <rPh sb="33" eb="36">
      <t>ケイサンヨウ</t>
    </rPh>
    <phoneticPr fontId="6"/>
  </si>
  <si>
    <t>（１）エアコンの場合</t>
    <rPh sb="8" eb="10">
      <t>バアイ</t>
    </rPh>
    <phoneticPr fontId="6"/>
  </si>
  <si>
    <t>（２）石油ファンヒーターの場合</t>
    <rPh sb="3" eb="5">
      <t>セキユ</t>
    </rPh>
    <rPh sb="13" eb="15">
      <t>バアイ</t>
    </rPh>
    <phoneticPr fontId="6"/>
  </si>
  <si>
    <t>　　夏季消費電力</t>
    <rPh sb="2" eb="4">
      <t>カキ</t>
    </rPh>
    <rPh sb="4" eb="6">
      <t>ショウヒ</t>
    </rPh>
    <rPh sb="6" eb="8">
      <t>デンリョク</t>
    </rPh>
    <phoneticPr fontId="6"/>
  </si>
  <si>
    <t>　　冬季消費電力</t>
    <rPh sb="2" eb="4">
      <t>トウキ</t>
    </rPh>
    <rPh sb="4" eb="6">
      <t>ショウヒ</t>
    </rPh>
    <rPh sb="6" eb="8">
      <t>デンリョク</t>
    </rPh>
    <phoneticPr fontId="6"/>
  </si>
  <si>
    <t>※１　機器カタログから消費電力を入力する</t>
    <rPh sb="3" eb="5">
      <t>キキ</t>
    </rPh>
    <rPh sb="11" eb="13">
      <t>ショウヒ</t>
    </rPh>
    <rPh sb="13" eb="15">
      <t>デンリョク</t>
    </rPh>
    <rPh sb="16" eb="18">
      <t>ニュウリョク</t>
    </rPh>
    <phoneticPr fontId="6"/>
  </si>
  <si>
    <t>※２　使用日数の基準はJIS C9612:2013に基づく日数とし、使用時間は実際の使用時間とする</t>
    <rPh sb="3" eb="7">
      <t>シヨウニッスウ</t>
    </rPh>
    <rPh sb="8" eb="10">
      <t>キジュン</t>
    </rPh>
    <rPh sb="26" eb="27">
      <t>モト</t>
    </rPh>
    <rPh sb="29" eb="31">
      <t>ニッスウ</t>
    </rPh>
    <rPh sb="34" eb="36">
      <t>シヨウ</t>
    </rPh>
    <rPh sb="36" eb="38">
      <t>ジカン</t>
    </rPh>
    <rPh sb="39" eb="41">
      <t>ジッサイ</t>
    </rPh>
    <rPh sb="42" eb="44">
      <t>シヨウ</t>
    </rPh>
    <rPh sb="44" eb="46">
      <t>ジカン</t>
    </rPh>
    <phoneticPr fontId="6"/>
  </si>
  <si>
    <t>※４　暖房能力のカタログ値（最大値）を入力する</t>
    <rPh sb="3" eb="7">
      <t>ダンボ</t>
    </rPh>
    <rPh sb="12" eb="13">
      <t>アタイ</t>
    </rPh>
    <rPh sb="14" eb="17">
      <t>サイダイチ</t>
    </rPh>
    <rPh sb="19" eb="21">
      <t>ニュウリョク</t>
    </rPh>
    <phoneticPr fontId="6"/>
  </si>
  <si>
    <t>※５　使用日数、使用時間は実績値を入力する</t>
    <rPh sb="3" eb="7">
      <t>シヨウニッスウ</t>
    </rPh>
    <rPh sb="8" eb="12">
      <t>シヨウジカン</t>
    </rPh>
    <rPh sb="13" eb="15">
      <t>ジッセキ</t>
    </rPh>
    <rPh sb="15" eb="16">
      <t>チ</t>
    </rPh>
    <rPh sb="17" eb="19">
      <t>ニュウリョク</t>
    </rPh>
    <phoneticPr fontId="6"/>
  </si>
  <si>
    <t>※６　最大消費量の75％で運転する想定とする</t>
    <rPh sb="3" eb="8">
      <t>サイダイ</t>
    </rPh>
    <rPh sb="13" eb="15">
      <t>ウンテン</t>
    </rPh>
    <rPh sb="17" eb="19">
      <t>ソウテイ</t>
    </rPh>
    <phoneticPr fontId="6"/>
  </si>
  <si>
    <t>　　　年間の消費量についても、実績で把握できる場合は実績量（L）を計上する</t>
  </si>
  <si>
    <t>※７　灯油のCO2排出係数（2.49kgCO2/L）を引用する</t>
  </si>
  <si>
    <t>※９　使用日数、使用時間は実績値を入力する</t>
    <rPh sb="3" eb="7">
      <t>シヨウニッスウ</t>
    </rPh>
    <rPh sb="8" eb="12">
      <t>シヨウジカン</t>
    </rPh>
    <rPh sb="13" eb="15">
      <t>ジッセキ</t>
    </rPh>
    <rPh sb="15" eb="16">
      <t>チ</t>
    </rPh>
    <rPh sb="17" eb="19">
      <t>ニュウリョク</t>
    </rPh>
    <phoneticPr fontId="6"/>
  </si>
  <si>
    <t>※10　最大消費量の75％で運転する想定とする</t>
  </si>
  <si>
    <t>　　　年間の消費量についても、実績で把握できる場合は実績量（㎥）を計上する</t>
  </si>
  <si>
    <t>※11　LPGのCO2排出係数（体積:6.55kgCO2/㎥）を引用</t>
  </si>
  <si>
    <t>機器名称</t>
    <rPh sb="0" eb="4">
      <t>キキメイショウ</t>
    </rPh>
    <phoneticPr fontId="6"/>
  </si>
  <si>
    <t>※２　新使用機器の使用時間は比較を容易にさせるため、旧使用機器の使用時間とする</t>
  </si>
  <si>
    <r>
      <t>灯油消費量</t>
    </r>
    <r>
      <rPr>
        <vertAlign val="superscript"/>
        <sz val="12"/>
        <color theme="1"/>
        <rFont val="游ゴシック"/>
      </rPr>
      <t>※４</t>
    </r>
    <rPh sb="0" eb="5">
      <t>トウユショウヒリョウ</t>
    </rPh>
    <phoneticPr fontId="6"/>
  </si>
  <si>
    <t>(L/h)</t>
  </si>
  <si>
    <r>
      <t>ガス消費量</t>
    </r>
    <r>
      <rPr>
        <vertAlign val="superscript"/>
        <sz val="12"/>
        <color theme="1"/>
        <rFont val="游ゴシック"/>
      </rPr>
      <t>※８</t>
    </r>
    <rPh sb="2" eb="5">
      <t>ショウヒリョウ</t>
    </rPh>
    <phoneticPr fontId="6"/>
  </si>
  <si>
    <t>(kcal/h)</t>
  </si>
  <si>
    <t>日数</t>
    <rPh sb="0" eb="2">
      <t>ニッスウ</t>
    </rPh>
    <phoneticPr fontId="6"/>
  </si>
  <si>
    <r>
      <t>使用日数</t>
    </r>
    <r>
      <rPr>
        <vertAlign val="superscript"/>
        <sz val="12"/>
        <color theme="1"/>
        <rFont val="游ゴシック"/>
      </rPr>
      <t>※５</t>
    </r>
    <rPh sb="0" eb="2">
      <t>シヨウ</t>
    </rPh>
    <rPh sb="2" eb="4">
      <t>ニッスウ</t>
    </rPh>
    <phoneticPr fontId="6"/>
  </si>
  <si>
    <r>
      <t>使用日数</t>
    </r>
    <r>
      <rPr>
        <vertAlign val="superscript"/>
        <sz val="12"/>
        <color theme="1"/>
        <rFont val="游ゴシック"/>
      </rPr>
      <t>※９</t>
    </r>
    <rPh sb="0" eb="2">
      <t>シヨウ</t>
    </rPh>
    <rPh sb="2" eb="4">
      <t>ニッスウ</t>
    </rPh>
    <phoneticPr fontId="6"/>
  </si>
  <si>
    <r>
      <t>使用時間</t>
    </r>
    <r>
      <rPr>
        <vertAlign val="superscript"/>
        <sz val="12"/>
        <color theme="1"/>
        <rFont val="游ゴシック"/>
      </rPr>
      <t>※９</t>
    </r>
    <rPh sb="0" eb="4">
      <t>シヨウジカン</t>
    </rPh>
    <phoneticPr fontId="6"/>
  </si>
  <si>
    <r>
      <t>年間消費量</t>
    </r>
    <r>
      <rPr>
        <vertAlign val="superscript"/>
        <sz val="12"/>
        <color theme="1"/>
        <rFont val="游ゴシック"/>
      </rPr>
      <t>※６</t>
    </r>
    <rPh sb="0" eb="2">
      <t>ネンカン</t>
    </rPh>
    <rPh sb="2" eb="5">
      <t>ショウヒリョウ</t>
    </rPh>
    <phoneticPr fontId="6"/>
  </si>
  <si>
    <r>
      <t>年間消費量</t>
    </r>
    <r>
      <rPr>
        <vertAlign val="superscript"/>
        <sz val="12"/>
        <color theme="1"/>
        <rFont val="游ゴシック"/>
      </rPr>
      <t>※10</t>
    </r>
    <rPh sb="0" eb="2">
      <t>ネンカン</t>
    </rPh>
    <rPh sb="2" eb="5">
      <t>ショウヒリョウ</t>
    </rPh>
    <phoneticPr fontId="6"/>
  </si>
  <si>
    <r>
      <t>二酸化炭素
排出量</t>
    </r>
    <r>
      <rPr>
        <vertAlign val="superscript"/>
        <sz val="12"/>
        <color theme="1"/>
        <rFont val="游ゴシック"/>
      </rPr>
      <t>※７</t>
    </r>
    <rPh sb="0" eb="5">
      <t>ニサンカタ</t>
    </rPh>
    <rPh sb="6" eb="9">
      <t>ハイシ</t>
    </rPh>
    <phoneticPr fontId="6"/>
  </si>
  <si>
    <r>
      <t>二酸化炭素
排出量</t>
    </r>
    <r>
      <rPr>
        <vertAlign val="superscript"/>
        <sz val="12"/>
        <color theme="1"/>
        <rFont val="游ゴシック"/>
      </rPr>
      <t>※11</t>
    </r>
    <rPh sb="0" eb="5">
      <t>ニサンカタ</t>
    </rPh>
    <rPh sb="6" eb="9">
      <t>ハイシ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</si>
</sst>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.0;[Red]\-#,##0.0"/>
    <numFmt numFmtId="177" formatCode="0.0%"/>
  </numFmts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游ゴシック"/>
      <family val="3"/>
      <scheme val="minor"/>
    </font>
    <font>
      <sz val="11"/>
      <color theme="1"/>
      <name val="游ゴシック"/>
      <scheme val="minor"/>
    </font>
    <font>
      <sz val="12"/>
      <color theme="0"/>
      <name val="游ゴシック"/>
      <family val="3"/>
      <scheme val="minor"/>
    </font>
    <font>
      <sz val="12"/>
      <color theme="0" tint="-0.25"/>
      <name val="游ゴシック"/>
      <family val="3"/>
      <scheme val="minor"/>
    </font>
    <font>
      <sz val="6"/>
      <color auto="1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5.e-00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176" fontId="2" fillId="0" borderId="8" xfId="1" applyNumberFormat="1" applyFont="1" applyBorder="1" applyAlignment="1">
      <alignment vertical="center"/>
    </xf>
    <xf numFmtId="177" fontId="2" fillId="0" borderId="8" xfId="2" applyNumberFormat="1" applyFont="1" applyBorder="1" applyAlignment="1">
      <alignment vertical="center"/>
    </xf>
    <xf numFmtId="0" fontId="2" fillId="3" borderId="9" xfId="0" applyFont="1" applyFill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1" fontId="2" fillId="0" borderId="8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35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9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17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2" fillId="3" borderId="20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</cellXfs>
  <cellStyles count="3">
    <cellStyle name="標準" xfId="0" builtinId="0"/>
    <cellStyle name="桁区切り" xfId="1" builtinId="6"/>
    <cellStyle name="パーセント" xfId="2" builtinId="5"/>
  </cellStyles>
  <dxfs count="4">
    <dxf>
      <fill>
        <patternFill>
          <bgColor rgb="FFFF0000"/>
        </patternFill>
      </fill>
    </dxf>
    <dxf>
      <fill>
        <patternFill>
          <bgColor theme="4" tint="0.6"/>
        </patternFill>
      </fill>
    </dxf>
    <dxf>
      <fill>
        <patternFill>
          <bgColor rgb="FFFF0000"/>
        </patternFill>
      </fill>
    </dxf>
    <dxf>
      <fill>
        <patternFill>
          <bgColor theme="4" tint="0.6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4" tint="0.4"/>
  </sheetPr>
  <dimension ref="A1:N59"/>
  <sheetViews>
    <sheetView view="pageBreakPreview" topLeftCell="A28" zoomScale="60" workbookViewId="0">
      <selection activeCell="H11" sqref="H11"/>
    </sheetView>
  </sheetViews>
  <sheetFormatPr defaultRowHeight="19.5"/>
  <cols>
    <col min="1" max="1" width="4.5" style="1" customWidth="1"/>
    <col min="2" max="3" width="9" style="1"/>
    <col min="4" max="8" width="12.5" style="1" customWidth="1"/>
    <col min="9" max="12" width="9" style="1"/>
    <col min="13" max="13" width="9.8125" style="1" bestFit="1" customWidth="1"/>
    <col min="14" max="16384" width="9" style="1"/>
  </cols>
  <sheetData>
    <row r="1" spans="1:14">
      <c r="A1" s="2" t="s">
        <v>67</v>
      </c>
      <c r="B1" s="2"/>
      <c r="C1" s="2"/>
      <c r="D1" s="2"/>
      <c r="E1" s="2"/>
      <c r="F1" s="2"/>
      <c r="G1" s="2"/>
      <c r="H1" s="2"/>
      <c r="I1" s="2"/>
      <c r="J1" s="2"/>
    </row>
    <row r="2" spans="1:14" s="1" customFormat="1" ht="17.25" customHeight="1">
      <c r="A2" s="3" t="s">
        <v>10</v>
      </c>
      <c r="B2" s="3"/>
      <c r="C2" s="3"/>
      <c r="D2" s="3"/>
    </row>
    <row r="3" spans="1:14">
      <c r="A3" s="1" t="s">
        <v>11</v>
      </c>
    </row>
    <row r="4" spans="1:14">
      <c r="A4" s="1" t="s">
        <v>68</v>
      </c>
    </row>
    <row r="5" spans="1:14" ht="25.25" customHeight="1">
      <c r="B5" s="4" t="s">
        <v>19</v>
      </c>
      <c r="C5" s="8"/>
      <c r="D5" s="12"/>
      <c r="E5" s="18"/>
      <c r="F5" s="18"/>
      <c r="G5" s="18"/>
      <c r="H5" s="23"/>
    </row>
    <row r="6" spans="1:14" ht="25.25" customHeight="1">
      <c r="B6" s="4" t="s">
        <v>21</v>
      </c>
      <c r="C6" s="8"/>
      <c r="D6" s="12"/>
      <c r="E6" s="18"/>
      <c r="F6" s="18"/>
      <c r="G6" s="18"/>
      <c r="H6" s="23"/>
    </row>
    <row r="7" spans="1:14" ht="25.25" customHeight="1">
      <c r="B7" s="5" t="s">
        <v>32</v>
      </c>
      <c r="C7" s="9"/>
      <c r="D7" s="13" t="s">
        <v>22</v>
      </c>
      <c r="E7" s="14" t="s">
        <v>55</v>
      </c>
      <c r="F7" s="14" t="s">
        <v>13</v>
      </c>
      <c r="G7" s="14" t="s">
        <v>61</v>
      </c>
      <c r="H7" s="24" t="s">
        <v>65</v>
      </c>
    </row>
    <row r="8" spans="1:14" ht="25.25" customHeight="1">
      <c r="B8" s="6"/>
      <c r="C8" s="10"/>
      <c r="D8" s="14" t="s">
        <v>50</v>
      </c>
      <c r="E8" s="14" t="s">
        <v>89</v>
      </c>
      <c r="F8" s="14" t="s">
        <v>52</v>
      </c>
      <c r="G8" s="14" t="s">
        <v>63</v>
      </c>
      <c r="H8" s="25"/>
    </row>
    <row r="9" spans="1:14" ht="25.25" customHeight="1">
      <c r="B9" s="7" t="s">
        <v>70</v>
      </c>
      <c r="C9" s="11"/>
      <c r="D9" s="15"/>
      <c r="E9" s="19">
        <v>134</v>
      </c>
      <c r="F9" s="15"/>
      <c r="G9" s="19">
        <f>D9*F9*E9</f>
        <v>0</v>
      </c>
      <c r="H9" s="19">
        <f>G9*0.542</f>
        <v>0</v>
      </c>
    </row>
    <row r="10" spans="1:14" ht="25.25" customHeight="1">
      <c r="B10" s="7" t="s">
        <v>71</v>
      </c>
      <c r="C10" s="11"/>
      <c r="D10" s="15"/>
      <c r="E10" s="19">
        <v>159</v>
      </c>
      <c r="F10" s="15"/>
      <c r="G10" s="19">
        <f>D10*F10*E10</f>
        <v>0</v>
      </c>
      <c r="H10" s="19">
        <f>G10*0.542</f>
        <v>0</v>
      </c>
      <c r="M10" s="26"/>
    </row>
    <row r="11" spans="1:14" s="1" customFormat="1" ht="25.25" customHeight="1">
      <c r="G11" s="20" t="s">
        <v>37</v>
      </c>
      <c r="H11" s="11">
        <f>H9+H10</f>
        <v>0</v>
      </c>
      <c r="I11" s="1" t="s">
        <v>17</v>
      </c>
      <c r="N11" s="26"/>
    </row>
    <row r="12" spans="1:14" ht="17.25" customHeight="1">
      <c r="B12" s="1" t="s">
        <v>72</v>
      </c>
      <c r="M12" s="26"/>
    </row>
    <row r="13" spans="1:14" ht="17.25" customHeight="1">
      <c r="B13" s="1" t="s">
        <v>73</v>
      </c>
      <c r="M13" s="26"/>
    </row>
    <row r="14" spans="1:14" ht="17.25" customHeight="1">
      <c r="B14" s="1" t="s">
        <v>29</v>
      </c>
      <c r="M14" s="26"/>
    </row>
    <row r="15" spans="1:14" ht="15" customHeight="1">
      <c r="M15" s="26"/>
    </row>
    <row r="16" spans="1:14" ht="25.25" customHeight="1">
      <c r="A16" s="1" t="s">
        <v>69</v>
      </c>
      <c r="M16" s="26"/>
    </row>
    <row r="17" spans="1:13" ht="25.25" customHeight="1">
      <c r="B17" s="4" t="s">
        <v>19</v>
      </c>
      <c r="C17" s="8"/>
      <c r="D17" s="12"/>
      <c r="E17" s="18"/>
      <c r="F17" s="18"/>
      <c r="G17" s="18"/>
      <c r="H17" s="23"/>
    </row>
    <row r="18" spans="1:13" ht="25.25" customHeight="1">
      <c r="B18" s="4" t="s">
        <v>21</v>
      </c>
      <c r="C18" s="8"/>
      <c r="D18" s="12"/>
      <c r="E18" s="18"/>
      <c r="F18" s="18"/>
      <c r="G18" s="18"/>
      <c r="H18" s="23"/>
    </row>
    <row r="19" spans="1:13" ht="25.25" customHeight="1">
      <c r="B19" s="5" t="s">
        <v>32</v>
      </c>
      <c r="C19" s="9"/>
      <c r="D19" s="14" t="s">
        <v>85</v>
      </c>
      <c r="E19" s="14" t="s">
        <v>90</v>
      </c>
      <c r="F19" s="14" t="s">
        <v>18</v>
      </c>
      <c r="G19" s="14" t="s">
        <v>93</v>
      </c>
      <c r="H19" s="24" t="s">
        <v>95</v>
      </c>
    </row>
    <row r="20" spans="1:13" ht="25.25" customHeight="1">
      <c r="B20" s="6"/>
      <c r="C20" s="10"/>
      <c r="D20" s="14" t="s">
        <v>86</v>
      </c>
      <c r="E20" s="14" t="s">
        <v>89</v>
      </c>
      <c r="F20" s="14" t="s">
        <v>52</v>
      </c>
      <c r="G20" s="14" t="s">
        <v>60</v>
      </c>
      <c r="H20" s="25"/>
    </row>
    <row r="21" spans="1:13" ht="25.25" customHeight="1">
      <c r="B21" s="7" t="s">
        <v>35</v>
      </c>
      <c r="C21" s="11"/>
      <c r="D21" s="15"/>
      <c r="E21" s="15"/>
      <c r="F21" s="15"/>
      <c r="G21" s="21">
        <f>D21*F21*E21*0.75</f>
        <v>0</v>
      </c>
      <c r="H21" s="19">
        <f>G21*2.49</f>
        <v>0</v>
      </c>
    </row>
    <row r="22" spans="1:13" ht="25.25" customHeight="1">
      <c r="G22" s="20" t="s">
        <v>37</v>
      </c>
      <c r="H22" s="11">
        <f>H21</f>
        <v>0</v>
      </c>
      <c r="I22" s="1" t="s">
        <v>17</v>
      </c>
      <c r="M22" s="26"/>
    </row>
    <row r="23" spans="1:13" ht="17.25" customHeight="1">
      <c r="B23" s="1" t="s">
        <v>74</v>
      </c>
    </row>
    <row r="24" spans="1:13" ht="17.25" customHeight="1">
      <c r="B24" s="1" t="s">
        <v>75</v>
      </c>
    </row>
    <row r="25" spans="1:13" ht="17.25" customHeight="1">
      <c r="B25" s="1" t="s">
        <v>76</v>
      </c>
    </row>
    <row r="26" spans="1:13" ht="17.25" customHeight="1">
      <c r="B26" s="1" t="s">
        <v>77</v>
      </c>
    </row>
    <row r="27" spans="1:13" ht="17.25" customHeight="1">
      <c r="B27" s="1" t="s">
        <v>78</v>
      </c>
      <c r="M27" s="26"/>
    </row>
    <row r="28" spans="1:13" ht="15" customHeight="1">
      <c r="M28" s="26"/>
    </row>
    <row r="29" spans="1:13" ht="25.25" customHeight="1">
      <c r="A29" s="1" t="s">
        <v>57</v>
      </c>
      <c r="M29" s="26"/>
    </row>
    <row r="30" spans="1:13" ht="25.25" customHeight="1">
      <c r="B30" s="4" t="s">
        <v>19</v>
      </c>
      <c r="C30" s="8"/>
      <c r="D30" s="12"/>
      <c r="E30" s="18"/>
      <c r="F30" s="18"/>
      <c r="G30" s="18"/>
      <c r="H30" s="23"/>
      <c r="M30" s="26"/>
    </row>
    <row r="31" spans="1:13" ht="25.25" customHeight="1">
      <c r="B31" s="4" t="s">
        <v>21</v>
      </c>
      <c r="C31" s="8"/>
      <c r="D31" s="12"/>
      <c r="E31" s="18"/>
      <c r="F31" s="18"/>
      <c r="G31" s="18"/>
      <c r="H31" s="23"/>
      <c r="M31" s="26"/>
    </row>
    <row r="32" spans="1:13" ht="25.25" customHeight="1">
      <c r="B32" s="5" t="s">
        <v>32</v>
      </c>
      <c r="C32" s="9"/>
      <c r="D32" s="14" t="s">
        <v>87</v>
      </c>
      <c r="E32" s="14" t="s">
        <v>91</v>
      </c>
      <c r="F32" s="14" t="s">
        <v>92</v>
      </c>
      <c r="G32" s="14" t="s">
        <v>94</v>
      </c>
      <c r="H32" s="24" t="s">
        <v>96</v>
      </c>
      <c r="M32" s="26"/>
    </row>
    <row r="33" spans="1:13" ht="25.25" customHeight="1">
      <c r="B33" s="6"/>
      <c r="C33" s="10"/>
      <c r="D33" s="14" t="s">
        <v>88</v>
      </c>
      <c r="E33" s="14" t="s">
        <v>89</v>
      </c>
      <c r="F33" s="14" t="s">
        <v>52</v>
      </c>
      <c r="G33" s="14" t="s">
        <v>9</v>
      </c>
      <c r="H33" s="25"/>
      <c r="M33" s="26"/>
    </row>
    <row r="34" spans="1:13" ht="25.25" customHeight="1">
      <c r="B34" s="7" t="s">
        <v>35</v>
      </c>
      <c r="C34" s="11"/>
      <c r="D34" s="15"/>
      <c r="E34" s="15"/>
      <c r="F34" s="15"/>
      <c r="G34" s="21">
        <f>(D34/24000*0.75)*F34*E34</f>
        <v>0</v>
      </c>
      <c r="H34" s="19">
        <f>G34*6.55</f>
        <v>0</v>
      </c>
      <c r="M34" s="26"/>
    </row>
    <row r="35" spans="1:13" ht="25.25" customHeight="1">
      <c r="G35" s="20" t="s">
        <v>37</v>
      </c>
      <c r="H35" s="11">
        <f>H34</f>
        <v>0</v>
      </c>
      <c r="I35" s="1" t="s">
        <v>17</v>
      </c>
      <c r="M35" s="26"/>
    </row>
    <row r="36" spans="1:13" ht="17.25" customHeight="1">
      <c r="B36" s="1" t="s">
        <v>7</v>
      </c>
      <c r="M36" s="26"/>
    </row>
    <row r="37" spans="1:13" ht="17.25" customHeight="1">
      <c r="B37" s="1" t="s">
        <v>23</v>
      </c>
      <c r="M37" s="26"/>
    </row>
    <row r="38" spans="1:13" ht="17.25" customHeight="1">
      <c r="B38" s="1" t="s">
        <v>79</v>
      </c>
      <c r="M38" s="26"/>
    </row>
    <row r="39" spans="1:13" ht="17.25" customHeight="1">
      <c r="B39" s="1" t="s">
        <v>80</v>
      </c>
      <c r="M39" s="26"/>
    </row>
    <row r="40" spans="1:13" ht="17.25" customHeight="1">
      <c r="B40" s="1" t="s">
        <v>81</v>
      </c>
    </row>
    <row r="41" spans="1:13" ht="17.25" customHeight="1">
      <c r="B41" s="1" t="s">
        <v>82</v>
      </c>
      <c r="M41" s="26"/>
    </row>
    <row r="42" spans="1:13" ht="15" customHeight="1">
      <c r="M42" s="26"/>
    </row>
    <row r="43" spans="1:13" ht="25.25" customHeight="1">
      <c r="A43" s="1" t="s">
        <v>3</v>
      </c>
      <c r="M43" s="26"/>
    </row>
    <row r="44" spans="1:13" ht="25.25" customHeight="1">
      <c r="B44" s="4" t="s">
        <v>83</v>
      </c>
      <c r="C44" s="8"/>
      <c r="D44" s="12"/>
      <c r="E44" s="18"/>
      <c r="F44" s="18"/>
      <c r="G44" s="18"/>
      <c r="H44" s="23"/>
    </row>
    <row r="45" spans="1:13" ht="25.25" customHeight="1">
      <c r="B45" s="4" t="s">
        <v>62</v>
      </c>
      <c r="C45" s="8"/>
      <c r="D45" s="12"/>
      <c r="E45" s="18"/>
      <c r="F45" s="18"/>
      <c r="G45" s="18"/>
      <c r="H45" s="23"/>
    </row>
    <row r="46" spans="1:13" ht="25.25" customHeight="1">
      <c r="B46" s="5" t="s">
        <v>32</v>
      </c>
      <c r="C46" s="9"/>
      <c r="D46" s="13" t="s">
        <v>22</v>
      </c>
      <c r="E46" s="13" t="s">
        <v>55</v>
      </c>
      <c r="F46" s="13" t="s">
        <v>13</v>
      </c>
      <c r="G46" s="13" t="s">
        <v>61</v>
      </c>
      <c r="H46" s="24" t="s">
        <v>65</v>
      </c>
    </row>
    <row r="47" spans="1:13" ht="25.25" customHeight="1">
      <c r="B47" s="6"/>
      <c r="C47" s="10"/>
      <c r="D47" s="14" t="s">
        <v>50</v>
      </c>
      <c r="E47" s="14" t="s">
        <v>56</v>
      </c>
      <c r="F47" s="14" t="s">
        <v>52</v>
      </c>
      <c r="G47" s="14" t="s">
        <v>63</v>
      </c>
      <c r="H47" s="25"/>
    </row>
    <row r="48" spans="1:13" ht="25.25" customHeight="1">
      <c r="B48" s="7" t="s">
        <v>70</v>
      </c>
      <c r="C48" s="11"/>
      <c r="D48" s="15"/>
      <c r="E48" s="19">
        <v>134</v>
      </c>
      <c r="F48" s="15">
        <f>F9</f>
        <v>0</v>
      </c>
      <c r="G48" s="19">
        <f>D48*F48*E48</f>
        <v>0</v>
      </c>
      <c r="H48" s="19">
        <f>G48*0.542</f>
        <v>0</v>
      </c>
    </row>
    <row r="49" spans="1:9" ht="25.25" customHeight="1">
      <c r="B49" s="7" t="s">
        <v>71</v>
      </c>
      <c r="C49" s="11"/>
      <c r="D49" s="15"/>
      <c r="E49" s="19">
        <v>159</v>
      </c>
      <c r="F49" s="15">
        <f>F10</f>
        <v>0</v>
      </c>
      <c r="G49" s="22">
        <f>D49*F49*E49</f>
        <v>0</v>
      </c>
      <c r="H49" s="19">
        <f>G49*0.542</f>
        <v>0</v>
      </c>
    </row>
    <row r="50" spans="1:9" ht="25.25" customHeight="1">
      <c r="G50" s="20" t="s">
        <v>37</v>
      </c>
      <c r="H50" s="11">
        <f>H48+H49</f>
        <v>0</v>
      </c>
      <c r="I50" s="1" t="s">
        <v>17</v>
      </c>
    </row>
    <row r="51" spans="1:9" ht="17.25" customHeight="1">
      <c r="B51" s="1" t="s">
        <v>72</v>
      </c>
    </row>
    <row r="52" spans="1:9" ht="17.25" customHeight="1">
      <c r="B52" s="1" t="s">
        <v>84</v>
      </c>
    </row>
    <row r="53" spans="1:9" ht="17.25" customHeight="1">
      <c r="B53" s="1" t="s">
        <v>29</v>
      </c>
    </row>
    <row r="55" spans="1:9">
      <c r="A55" s="1" t="s">
        <v>16</v>
      </c>
    </row>
    <row r="56" spans="1:9">
      <c r="B56" s="7" t="s">
        <v>45</v>
      </c>
      <c r="C56" s="11"/>
      <c r="D56" s="16">
        <f>H11+H22+H35</f>
        <v>0</v>
      </c>
    </row>
    <row r="57" spans="1:9">
      <c r="B57" s="7" t="s">
        <v>47</v>
      </c>
      <c r="C57" s="11"/>
      <c r="D57" s="16">
        <f>H50</f>
        <v>0</v>
      </c>
    </row>
    <row r="58" spans="1:9">
      <c r="B58" s="7" t="s">
        <v>14</v>
      </c>
      <c r="C58" s="11"/>
      <c r="D58" s="16">
        <f>D57-D56</f>
        <v>0</v>
      </c>
    </row>
    <row r="59" spans="1:9">
      <c r="B59" s="7" t="s">
        <v>2</v>
      </c>
      <c r="C59" s="11"/>
      <c r="D59" s="17" t="e">
        <f>D58/D56</f>
        <v>#DIV/0!</v>
      </c>
      <c r="E59" s="7" t="s">
        <v>0</v>
      </c>
      <c r="F59" s="11"/>
    </row>
  </sheetData>
  <mergeCells count="25">
    <mergeCell ref="A1:J1"/>
    <mergeCell ref="B5:C5"/>
    <mergeCell ref="D5:H5"/>
    <mergeCell ref="B6:C6"/>
    <mergeCell ref="D6:H6"/>
    <mergeCell ref="B17:C17"/>
    <mergeCell ref="D17:H17"/>
    <mergeCell ref="B18:C18"/>
    <mergeCell ref="D18:H18"/>
    <mergeCell ref="B30:C30"/>
    <mergeCell ref="D30:H30"/>
    <mergeCell ref="B31:C31"/>
    <mergeCell ref="D31:H31"/>
    <mergeCell ref="B44:C44"/>
    <mergeCell ref="D44:H44"/>
    <mergeCell ref="B45:C45"/>
    <mergeCell ref="D45:H45"/>
    <mergeCell ref="B7:C8"/>
    <mergeCell ref="H7:H8"/>
    <mergeCell ref="B19:C20"/>
    <mergeCell ref="H19:H20"/>
    <mergeCell ref="B32:C33"/>
    <mergeCell ref="H32:H33"/>
    <mergeCell ref="B46:C47"/>
    <mergeCell ref="H46:H47"/>
  </mergeCells>
  <phoneticPr fontId="1" type="Hiragana"/>
  <conditionalFormatting sqref="D59">
    <cfRule type="cellIs" dxfId="3" priority="1" operator="lessThanOrEqual">
      <formula>-0.3</formula>
    </cfRule>
    <cfRule type="cellIs" dxfId="2" priority="2" operator="greaterThan">
      <formula>-0.3</formula>
    </cfRule>
  </conditionalFormatting>
  <pageMargins left="0.7" right="0.7" top="0.75" bottom="0.75" header="0.3" footer="0.3"/>
  <pageSetup paperSize="9" scale="78" fitToWidth="1" fitToHeight="1" orientation="portrait" usePrinterDefaults="1"/>
  <rowBreaks count="1" manualBreakCount="1">
    <brk id="4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5" tint="0.6"/>
  </sheetPr>
  <dimension ref="A1:P54"/>
  <sheetViews>
    <sheetView tabSelected="1" view="pageBreakPreview" zoomScale="60" workbookViewId="0">
      <selection activeCell="O44" sqref="O44"/>
    </sheetView>
  </sheetViews>
  <sheetFormatPr defaultRowHeight="19.5"/>
  <cols>
    <col min="1" max="1" width="4.5" style="1" customWidth="1"/>
    <col min="2" max="3" width="8.8125" style="1" customWidth="1"/>
    <col min="4" max="4" width="12.625" style="1" customWidth="1"/>
    <col min="5" max="9" width="12.5" style="1" customWidth="1"/>
    <col min="10" max="13" width="8.8125" style="1" customWidth="1"/>
    <col min="14" max="14" width="9.8125" style="1" bestFit="1" customWidth="1"/>
    <col min="15" max="16382" width="8.8125" style="1" customWidth="1"/>
    <col min="16383" max="16384" width="9" style="1" customWidth="1"/>
  </cols>
  <sheetData>
    <row r="1" spans="1:14">
      <c r="A1" s="2" t="s">
        <v>5</v>
      </c>
      <c r="B1" s="2"/>
      <c r="C1" s="2"/>
      <c r="D1" s="2"/>
      <c r="E1" s="2"/>
      <c r="F1" s="2"/>
      <c r="G1" s="2"/>
      <c r="H1" s="2"/>
      <c r="I1" s="2"/>
      <c r="J1" s="2"/>
    </row>
    <row r="2" spans="1:14" ht="17.25" customHeight="1">
      <c r="A2" s="3" t="s">
        <v>10</v>
      </c>
      <c r="B2" s="3"/>
      <c r="C2" s="3"/>
      <c r="D2" s="3"/>
    </row>
    <row r="3" spans="1:14">
      <c r="A3" s="1" t="s">
        <v>11</v>
      </c>
    </row>
    <row r="4" spans="1:14">
      <c r="A4" s="1" t="s">
        <v>6</v>
      </c>
    </row>
    <row r="5" spans="1:14" ht="25.25" customHeight="1">
      <c r="B5" s="4" t="s">
        <v>19</v>
      </c>
      <c r="C5" s="29"/>
      <c r="D5" s="29"/>
      <c r="E5" s="34"/>
      <c r="F5" s="34"/>
      <c r="G5" s="34"/>
      <c r="H5" s="34"/>
      <c r="I5" s="34"/>
    </row>
    <row r="6" spans="1:14" ht="25.25" customHeight="1">
      <c r="B6" s="4" t="s">
        <v>21</v>
      </c>
      <c r="C6" s="29"/>
      <c r="D6" s="29"/>
      <c r="E6" s="34"/>
      <c r="F6" s="34"/>
      <c r="G6" s="34"/>
      <c r="H6" s="34"/>
      <c r="I6" s="34"/>
    </row>
    <row r="7" spans="1:14" ht="25.25" customHeight="1">
      <c r="B7" s="5" t="s">
        <v>8</v>
      </c>
      <c r="C7" s="30"/>
      <c r="D7" s="9"/>
      <c r="E7" s="13" t="s">
        <v>22</v>
      </c>
      <c r="F7" s="13" t="s">
        <v>55</v>
      </c>
      <c r="G7" s="13" t="s">
        <v>13</v>
      </c>
      <c r="H7" s="13" t="s">
        <v>61</v>
      </c>
      <c r="I7" s="24" t="s">
        <v>65</v>
      </c>
    </row>
    <row r="8" spans="1:14" ht="25.25" customHeight="1">
      <c r="B8" s="6"/>
      <c r="C8" s="31"/>
      <c r="D8" s="10"/>
      <c r="E8" s="14" t="s">
        <v>50</v>
      </c>
      <c r="F8" s="14" t="s">
        <v>56</v>
      </c>
      <c r="G8" s="14" t="s">
        <v>51</v>
      </c>
      <c r="H8" s="14" t="s">
        <v>63</v>
      </c>
      <c r="I8" s="25"/>
    </row>
    <row r="9" spans="1:14" ht="25.25" customHeight="1">
      <c r="B9" s="7" t="s">
        <v>24</v>
      </c>
      <c r="C9" s="32"/>
      <c r="D9" s="11"/>
      <c r="E9" s="15"/>
      <c r="F9" s="19">
        <v>121</v>
      </c>
      <c r="G9" s="15"/>
      <c r="H9" s="19">
        <f>E9*G9*F9</f>
        <v>0</v>
      </c>
      <c r="I9" s="19">
        <f>H9*0.542</f>
        <v>0</v>
      </c>
    </row>
    <row r="10" spans="1:14" ht="25.25" customHeight="1">
      <c r="B10" s="7" t="s">
        <v>25</v>
      </c>
      <c r="C10" s="32"/>
      <c r="D10" s="11"/>
      <c r="E10" s="15"/>
      <c r="F10" s="19">
        <v>244</v>
      </c>
      <c r="G10" s="15"/>
      <c r="H10" s="22">
        <f>E10*G10*F10</f>
        <v>0</v>
      </c>
      <c r="I10" s="19">
        <f>H10*0.542</f>
        <v>0</v>
      </c>
      <c r="N10" s="26"/>
    </row>
    <row r="11" spans="1:14" ht="25.25" customHeight="1">
      <c r="H11" s="20" t="s">
        <v>37</v>
      </c>
      <c r="I11" s="11">
        <f>I9+I10</f>
        <v>0</v>
      </c>
      <c r="J11" s="1" t="s">
        <v>17</v>
      </c>
      <c r="N11" s="26"/>
    </row>
    <row r="12" spans="1:14" ht="16.5" customHeight="1">
      <c r="B12" s="1" t="s">
        <v>26</v>
      </c>
    </row>
    <row r="13" spans="1:14" ht="16.5" customHeight="1">
      <c r="B13" s="1" t="s">
        <v>27</v>
      </c>
    </row>
    <row r="14" spans="1:14" ht="16.5" customHeight="1">
      <c r="B14" s="1" t="s">
        <v>29</v>
      </c>
      <c r="H14" s="49"/>
      <c r="N14" s="26"/>
    </row>
    <row r="15" spans="1:14" ht="13.5" customHeight="1">
      <c r="G15" s="49"/>
      <c r="N15" s="26"/>
    </row>
    <row r="16" spans="1:14" ht="25.25" customHeight="1">
      <c r="A16" s="1" t="s">
        <v>4</v>
      </c>
      <c r="G16" s="49"/>
      <c r="N16" s="26"/>
    </row>
    <row r="17" spans="1:16" ht="25.25" customHeight="1">
      <c r="B17" s="4" t="s">
        <v>19</v>
      </c>
      <c r="C17" s="29"/>
      <c r="D17" s="34"/>
      <c r="E17" s="34"/>
      <c r="F17" s="34"/>
      <c r="G17" s="34"/>
      <c r="H17" s="34"/>
      <c r="I17" s="34"/>
      <c r="N17" s="26"/>
      <c r="O17" s="58"/>
    </row>
    <row r="18" spans="1:16" ht="25.25" customHeight="1">
      <c r="B18" s="4" t="s">
        <v>21</v>
      </c>
      <c r="C18" s="33"/>
      <c r="D18" s="34"/>
      <c r="E18" s="34"/>
      <c r="F18" s="34"/>
      <c r="G18" s="34"/>
      <c r="H18" s="34"/>
      <c r="I18" s="34"/>
      <c r="O18" s="59" t="s">
        <v>54</v>
      </c>
      <c r="P18" s="62"/>
    </row>
    <row r="19" spans="1:16" ht="25.25" customHeight="1">
      <c r="B19" s="5" t="s">
        <v>30</v>
      </c>
      <c r="C19" s="9"/>
      <c r="D19" s="35" t="s">
        <v>48</v>
      </c>
      <c r="E19" s="41"/>
      <c r="F19" s="47" t="s">
        <v>58</v>
      </c>
      <c r="G19" s="51" t="s">
        <v>28</v>
      </c>
      <c r="H19" s="55" t="s">
        <v>64</v>
      </c>
      <c r="I19" s="24" t="s">
        <v>20</v>
      </c>
      <c r="O19" s="60" t="s">
        <v>66</v>
      </c>
      <c r="P19" s="63"/>
    </row>
    <row r="20" spans="1:16" ht="25.25" customHeight="1">
      <c r="B20" s="6"/>
      <c r="C20" s="10"/>
      <c r="D20" s="36" t="s">
        <v>49</v>
      </c>
      <c r="E20" s="42" t="s">
        <v>53</v>
      </c>
      <c r="F20" s="25"/>
      <c r="G20" s="52"/>
      <c r="H20" s="13"/>
      <c r="I20" s="25"/>
      <c r="O20" s="60"/>
      <c r="P20" s="63"/>
    </row>
    <row r="21" spans="1:16" ht="25.25" customHeight="1">
      <c r="B21" s="7" t="s">
        <v>35</v>
      </c>
      <c r="C21" s="11"/>
      <c r="D21" s="37"/>
      <c r="E21" s="43"/>
      <c r="F21" s="48"/>
      <c r="G21" s="11">
        <f>IF(F21="給湯のみ",1,0.74)</f>
        <v>0.74</v>
      </c>
      <c r="H21" s="56">
        <f>D21*G21</f>
        <v>0</v>
      </c>
      <c r="I21" s="19">
        <f>IF(E21="kg",H21*12*3,H21*12*6.55)</f>
        <v>0</v>
      </c>
      <c r="O21" s="60" t="s">
        <v>1</v>
      </c>
      <c r="P21" s="63"/>
    </row>
    <row r="22" spans="1:16" ht="25.25" customHeight="1">
      <c r="H22" s="20" t="s">
        <v>37</v>
      </c>
      <c r="I22" s="11">
        <f>I21</f>
        <v>0</v>
      </c>
      <c r="J22" s="1" t="s">
        <v>17</v>
      </c>
      <c r="O22" s="60" t="s">
        <v>31</v>
      </c>
      <c r="P22" s="63"/>
    </row>
    <row r="23" spans="1:16" ht="17.350000000000001" customHeight="1">
      <c r="B23" s="1" t="s">
        <v>39</v>
      </c>
      <c r="F23" s="49"/>
      <c r="G23" s="53"/>
      <c r="O23" s="61" t="s">
        <v>38</v>
      </c>
      <c r="P23" s="64"/>
    </row>
    <row r="24" spans="1:16" ht="17.350000000000001" customHeight="1">
      <c r="B24" s="27" t="s">
        <v>41</v>
      </c>
      <c r="C24" s="27"/>
      <c r="D24" s="27"/>
      <c r="E24" s="27"/>
      <c r="F24" s="27"/>
      <c r="G24" s="27"/>
      <c r="H24" s="27"/>
      <c r="I24" s="27"/>
    </row>
    <row r="25" spans="1:16" ht="17.350000000000001" customHeight="1">
      <c r="B25" s="28" t="s">
        <v>40</v>
      </c>
      <c r="C25" s="27"/>
      <c r="D25" s="27"/>
      <c r="E25" s="27"/>
      <c r="F25" s="27"/>
      <c r="G25" s="27"/>
      <c r="H25" s="27"/>
      <c r="I25" s="27"/>
    </row>
    <row r="26" spans="1:16" ht="17.350000000000001" customHeight="1">
      <c r="B26" s="1" t="s">
        <v>42</v>
      </c>
    </row>
    <row r="27" spans="1:16" ht="17.350000000000001" customHeight="1"/>
    <row r="28" spans="1:16" ht="25.25" customHeight="1">
      <c r="A28" s="1" t="s">
        <v>12</v>
      </c>
      <c r="G28" s="49"/>
      <c r="N28" s="26"/>
    </row>
    <row r="29" spans="1:16" ht="25.25" customHeight="1">
      <c r="B29" s="4" t="s">
        <v>19</v>
      </c>
      <c r="C29" s="33"/>
      <c r="D29" s="38"/>
      <c r="E29" s="18"/>
      <c r="F29" s="18"/>
      <c r="G29" s="18"/>
      <c r="H29" s="57"/>
      <c r="N29" s="26"/>
    </row>
    <row r="30" spans="1:16" ht="25.25" customHeight="1">
      <c r="B30" s="4" t="s">
        <v>21</v>
      </c>
      <c r="C30" s="33"/>
      <c r="D30" s="38"/>
      <c r="E30" s="18"/>
      <c r="F30" s="18"/>
      <c r="G30" s="18"/>
      <c r="H30" s="57"/>
      <c r="N30" s="26"/>
    </row>
    <row r="31" spans="1:16" ht="25.25" customHeight="1">
      <c r="B31" s="5" t="s">
        <v>43</v>
      </c>
      <c r="C31" s="9"/>
      <c r="D31" s="39" t="s">
        <v>34</v>
      </c>
      <c r="E31" s="44"/>
      <c r="F31" s="39" t="s">
        <v>59</v>
      </c>
      <c r="G31" s="44"/>
      <c r="H31" s="24" t="s">
        <v>65</v>
      </c>
      <c r="N31" s="26"/>
    </row>
    <row r="32" spans="1:16" ht="25.25" customHeight="1">
      <c r="B32" s="6"/>
      <c r="C32" s="10"/>
      <c r="D32" s="36" t="s">
        <v>33</v>
      </c>
      <c r="E32" s="45"/>
      <c r="F32" s="36" t="s">
        <v>60</v>
      </c>
      <c r="G32" s="45"/>
      <c r="H32" s="25"/>
      <c r="N32" s="26"/>
    </row>
    <row r="33" spans="1:14" ht="25.25" customHeight="1">
      <c r="B33" s="7" t="s">
        <v>35</v>
      </c>
      <c r="C33" s="11"/>
      <c r="D33" s="40"/>
      <c r="E33" s="46"/>
      <c r="F33" s="50">
        <f>D33*12</f>
        <v>0</v>
      </c>
      <c r="G33" s="54"/>
      <c r="H33" s="19">
        <f>F33*2.49</f>
        <v>0</v>
      </c>
      <c r="N33" s="26"/>
    </row>
    <row r="34" spans="1:14" ht="25.25" customHeight="1">
      <c r="G34" s="20" t="s">
        <v>37</v>
      </c>
      <c r="H34" s="11">
        <f>H33</f>
        <v>0</v>
      </c>
      <c r="I34" s="1" t="s">
        <v>17</v>
      </c>
      <c r="N34" s="26"/>
    </row>
    <row r="35" spans="1:14" ht="16.5" customHeight="1">
      <c r="B35" s="1" t="s">
        <v>46</v>
      </c>
      <c r="N35" s="26"/>
    </row>
    <row r="36" spans="1:14" ht="16.5" customHeight="1">
      <c r="B36" s="1" t="s">
        <v>44</v>
      </c>
      <c r="N36" s="26"/>
    </row>
    <row r="37" spans="1:14" ht="13.5" customHeight="1">
      <c r="N37" s="26"/>
    </row>
    <row r="38" spans="1:14" ht="25.25" customHeight="1">
      <c r="A38" s="1" t="s">
        <v>3</v>
      </c>
    </row>
    <row r="39" spans="1:14" ht="24.75" customHeight="1">
      <c r="B39" s="4" t="s">
        <v>19</v>
      </c>
      <c r="C39" s="29"/>
      <c r="D39" s="29"/>
      <c r="E39" s="34"/>
      <c r="F39" s="34"/>
      <c r="G39" s="34"/>
      <c r="H39" s="34"/>
      <c r="I39" s="34"/>
    </row>
    <row r="40" spans="1:14" ht="24.75" customHeight="1">
      <c r="B40" s="4" t="s">
        <v>21</v>
      </c>
      <c r="C40" s="29"/>
      <c r="D40" s="29"/>
      <c r="E40" s="34"/>
      <c r="F40" s="34"/>
      <c r="G40" s="34"/>
      <c r="H40" s="34"/>
      <c r="I40" s="34"/>
    </row>
    <row r="41" spans="1:14" ht="24.75" customHeight="1">
      <c r="B41" s="5" t="s">
        <v>8</v>
      </c>
      <c r="C41" s="30"/>
      <c r="D41" s="9"/>
      <c r="E41" s="13" t="s">
        <v>22</v>
      </c>
      <c r="F41" s="13" t="s">
        <v>55</v>
      </c>
      <c r="G41" s="13" t="s">
        <v>13</v>
      </c>
      <c r="H41" s="13" t="s">
        <v>61</v>
      </c>
      <c r="I41" s="24" t="s">
        <v>65</v>
      </c>
    </row>
    <row r="42" spans="1:14" ht="24.75" customHeight="1">
      <c r="B42" s="6"/>
      <c r="C42" s="31"/>
      <c r="D42" s="10"/>
      <c r="E42" s="14" t="s">
        <v>50</v>
      </c>
      <c r="F42" s="14" t="s">
        <v>56</v>
      </c>
      <c r="G42" s="14" t="s">
        <v>52</v>
      </c>
      <c r="H42" s="14" t="s">
        <v>63</v>
      </c>
      <c r="I42" s="25"/>
    </row>
    <row r="43" spans="1:14" ht="24.75" customHeight="1">
      <c r="B43" s="7" t="s">
        <v>24</v>
      </c>
      <c r="C43" s="32"/>
      <c r="D43" s="11"/>
      <c r="E43" s="15"/>
      <c r="F43" s="19">
        <v>121</v>
      </c>
      <c r="G43" s="15"/>
      <c r="H43" s="19">
        <f>E43*G43*F43</f>
        <v>0</v>
      </c>
      <c r="I43" s="19">
        <f>H43*0.542</f>
        <v>0</v>
      </c>
    </row>
    <row r="44" spans="1:14" ht="24.75" customHeight="1">
      <c r="B44" s="7" t="s">
        <v>25</v>
      </c>
      <c r="C44" s="32"/>
      <c r="D44" s="11"/>
      <c r="E44" s="15"/>
      <c r="F44" s="19">
        <v>244</v>
      </c>
      <c r="G44" s="15"/>
      <c r="H44" s="22">
        <f>E44*G44*F44</f>
        <v>0</v>
      </c>
      <c r="I44" s="19">
        <f>H44*0.542</f>
        <v>0</v>
      </c>
    </row>
    <row r="45" spans="1:14" ht="24.75" customHeight="1">
      <c r="H45" s="20" t="s">
        <v>37</v>
      </c>
      <c r="I45" s="11">
        <f>I43+I44</f>
        <v>0</v>
      </c>
      <c r="J45" s="1" t="s">
        <v>17</v>
      </c>
    </row>
    <row r="46" spans="1:14" ht="16.5" customHeight="1">
      <c r="B46" s="1" t="s">
        <v>36</v>
      </c>
    </row>
    <row r="47" spans="1:14" ht="16.5" customHeight="1">
      <c r="B47" s="1" t="s">
        <v>15</v>
      </c>
    </row>
    <row r="48" spans="1:14" ht="15.75" customHeight="1">
      <c r="B48" s="1" t="s">
        <v>29</v>
      </c>
      <c r="H48" s="49"/>
    </row>
    <row r="49" spans="1:8" ht="13.5" customHeight="1">
      <c r="H49" s="49"/>
    </row>
    <row r="50" spans="1:8">
      <c r="A50" s="1" t="s">
        <v>16</v>
      </c>
      <c r="H50" s="49"/>
    </row>
    <row r="51" spans="1:8">
      <c r="B51" s="7" t="s">
        <v>45</v>
      </c>
      <c r="C51" s="11"/>
      <c r="D51" s="16">
        <f>I11+I22+H34</f>
        <v>0</v>
      </c>
    </row>
    <row r="52" spans="1:8">
      <c r="B52" s="7" t="s">
        <v>47</v>
      </c>
      <c r="C52" s="11"/>
      <c r="D52" s="16">
        <f>I45</f>
        <v>0</v>
      </c>
    </row>
    <row r="53" spans="1:8">
      <c r="B53" s="7" t="s">
        <v>14</v>
      </c>
      <c r="C53" s="11"/>
      <c r="D53" s="16">
        <f>D52-D51</f>
        <v>0</v>
      </c>
    </row>
    <row r="54" spans="1:8">
      <c r="B54" s="7" t="s">
        <v>2</v>
      </c>
      <c r="C54" s="11"/>
      <c r="D54" s="17" t="e">
        <f>D53/D51</f>
        <v>#DIV/0!</v>
      </c>
      <c r="E54" s="7" t="s">
        <v>0</v>
      </c>
      <c r="F54" s="11"/>
    </row>
  </sheetData>
  <mergeCells count="36">
    <mergeCell ref="A1:J1"/>
    <mergeCell ref="B5:D5"/>
    <mergeCell ref="E5:I5"/>
    <mergeCell ref="B6:D6"/>
    <mergeCell ref="E6:I6"/>
    <mergeCell ref="B17:C17"/>
    <mergeCell ref="D17:I17"/>
    <mergeCell ref="B18:C18"/>
    <mergeCell ref="D18:I18"/>
    <mergeCell ref="D19:E19"/>
    <mergeCell ref="B24:I24"/>
    <mergeCell ref="B29:C29"/>
    <mergeCell ref="D29:H29"/>
    <mergeCell ref="B30:C30"/>
    <mergeCell ref="D30:H30"/>
    <mergeCell ref="D31:E31"/>
    <mergeCell ref="F31:G31"/>
    <mergeCell ref="D32:E32"/>
    <mergeCell ref="F32:G32"/>
    <mergeCell ref="D33:E33"/>
    <mergeCell ref="F33:G33"/>
    <mergeCell ref="B39:D39"/>
    <mergeCell ref="E39:I39"/>
    <mergeCell ref="B40:D40"/>
    <mergeCell ref="E40:I40"/>
    <mergeCell ref="B7:D8"/>
    <mergeCell ref="I7:I8"/>
    <mergeCell ref="B19:C20"/>
    <mergeCell ref="F19:F20"/>
    <mergeCell ref="G19:G20"/>
    <mergeCell ref="H19:H20"/>
    <mergeCell ref="I19:I20"/>
    <mergeCell ref="B31:C32"/>
    <mergeCell ref="H31:H32"/>
    <mergeCell ref="B41:D42"/>
    <mergeCell ref="I41:I42"/>
  </mergeCells>
  <phoneticPr fontId="1" type="Hiragana"/>
  <conditionalFormatting sqref="D54">
    <cfRule type="cellIs" dxfId="1" priority="1" operator="lessThanOrEqual">
      <formula>-0.3</formula>
    </cfRule>
    <cfRule type="cellIs" dxfId="0" priority="2" operator="greaterThan">
      <formula>-0.3</formula>
    </cfRule>
  </conditionalFormatting>
  <dataValidations count="2">
    <dataValidation type="list" allowBlank="1" showDropDown="0" showInputMessage="1" showErrorMessage="1" sqref="F21">
      <formula1>$O$21:$O$22</formula1>
    </dataValidation>
    <dataValidation type="list" allowBlank="1" showDropDown="0" showInputMessage="1" showErrorMessage="1" sqref="E21">
      <formula1>$O$18:$O$19</formula1>
    </dataValidation>
  </dataValidations>
  <pageMargins left="0.7" right="0.7" top="0.75" bottom="0.75" header="0.3" footer="0.3"/>
  <pageSetup paperSize="9" scale="76" fitToWidth="1" fitToHeight="1" orientation="portrait" usePrinterDefaults="1"/>
  <rowBreaks count="1" manualBreakCount="1">
    <brk id="37" max="9" man="1"/>
  </rowBreaks>
  <colBreaks count="1" manualBreakCount="1">
    <brk id="10" max="62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空調設備</vt:lpstr>
      <vt:lpstr>給湯設備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新中　達也</dc:creator>
  <cp:lastModifiedBy>新中　達也</cp:lastModifiedBy>
  <dcterms:created xsi:type="dcterms:W3CDTF">2023-06-05T00:02:23Z</dcterms:created>
  <dcterms:modified xsi:type="dcterms:W3CDTF">2023-06-05T00:40:16Z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2023-06-05T00:40:16Z</vt:filetime>
  </property>
</Properties>
</file>